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315" windowWidth="11580" windowHeight="11280"/>
  </bookViews>
  <sheets>
    <sheet name="стр.1_2" sheetId="1" r:id="rId1"/>
  </sheets>
  <externalReferences>
    <externalReference r:id="rId2"/>
  </externalReferences>
  <definedNames>
    <definedName name="TABLE" localSheetId="0">стр.1_2!$A$4:$B$40</definedName>
  </definedNames>
  <calcPr calcId="124519"/>
</workbook>
</file>

<file path=xl/calcChain.xml><?xml version="1.0" encoding="utf-8"?>
<calcChain xmlns="http://schemas.openxmlformats.org/spreadsheetml/2006/main">
  <c r="B8" i="1"/>
  <c r="B4"/>
  <c r="B38" l="1"/>
  <c r="B13"/>
  <c r="B14"/>
  <c r="B21" l="1"/>
  <c r="B29"/>
  <c r="B22"/>
  <c r="B30" s="1"/>
  <c r="B36" l="1"/>
  <c r="B33" l="1"/>
  <c r="B23"/>
  <c r="B24" s="1"/>
  <c r="B20" s="1"/>
  <c r="B19" l="1"/>
  <c r="B17"/>
  <c r="B39" l="1"/>
</calcChain>
</file>

<file path=xl/comments1.xml><?xml version="1.0" encoding="utf-8"?>
<comments xmlns="http://schemas.openxmlformats.org/spreadsheetml/2006/main">
  <authors>
    <author>Горбунова Елена Ильинична</author>
    <author>peoek8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Горбунова Елена Ильинична:</t>
        </r>
        <r>
          <rPr>
            <sz val="8"/>
            <color indexed="81"/>
            <rFont val="Tahoma"/>
            <family val="2"/>
            <charset val="204"/>
          </rPr>
          <t xml:space="preserve">
вместе с 91 сччетом</t>
        </r>
      </text>
    </comment>
    <comment ref="B17" authorId="0">
      <text>
        <r>
          <rPr>
            <b/>
            <sz val="8"/>
            <color indexed="81"/>
            <rFont val="Tahoma"/>
            <family val="2"/>
            <charset val="204"/>
          </rPr>
          <t>Горбунова Елена Ильинична:</t>
        </r>
        <r>
          <rPr>
            <sz val="8"/>
            <color indexed="81"/>
            <rFont val="Tahoma"/>
            <family val="2"/>
            <charset val="204"/>
          </rPr>
          <t xml:space="preserve">
 26 счет</t>
        </r>
      </text>
    </comment>
    <comment ref="B24" authorId="1">
      <text>
        <r>
          <rPr>
            <b/>
            <sz val="9"/>
            <color indexed="81"/>
            <rFont val="Tahoma"/>
            <family val="2"/>
            <charset val="204"/>
          </rPr>
          <t>peoek8:</t>
        </r>
        <r>
          <rPr>
            <sz val="9"/>
            <color indexed="81"/>
            <rFont val="Tahoma"/>
            <family val="2"/>
            <charset val="204"/>
          </rPr>
          <t xml:space="preserve">
отчет огм</t>
        </r>
      </text>
    </comment>
    <comment ref="B26" authorId="0">
      <text>
        <r>
          <rPr>
            <b/>
            <sz val="8"/>
            <color indexed="81"/>
            <rFont val="Tahoma"/>
            <family val="2"/>
            <charset val="204"/>
          </rPr>
          <t>Горбунова Елена Ильинична:</t>
        </r>
        <r>
          <rPr>
            <sz val="8"/>
            <color indexed="81"/>
            <rFont val="Tahoma"/>
            <family val="2"/>
            <charset val="204"/>
          </rPr>
          <t xml:space="preserve">
91 счет (доходы не указаны)
</t>
        </r>
      </text>
    </comment>
    <comment ref="B29" authorId="1">
      <text>
        <r>
          <rPr>
            <b/>
            <sz val="9"/>
            <color indexed="81"/>
            <rFont val="Tahoma"/>
            <family val="2"/>
            <charset val="204"/>
          </rPr>
          <t>peoek8:</t>
        </r>
        <r>
          <rPr>
            <sz val="9"/>
            <color indexed="81"/>
            <rFont val="Tahoma"/>
            <family val="2"/>
            <charset val="204"/>
          </rPr>
          <t xml:space="preserve">
коэффициенты распределения вспомогательных цехов взяты в соответствие с управленческим учетом</t>
        </r>
      </text>
    </comment>
    <comment ref="A36" authorId="1">
      <text>
        <r>
          <rPr>
            <b/>
            <sz val="9"/>
            <color indexed="81"/>
            <rFont val="Tahoma"/>
            <family val="2"/>
            <charset val="204"/>
          </rPr>
          <t>peoek8:</t>
        </r>
        <r>
          <rPr>
            <sz val="9"/>
            <color indexed="81"/>
            <rFont val="Tahoma"/>
            <family val="2"/>
            <charset val="204"/>
          </rPr>
          <t xml:space="preserve">
в % к поданной в сеть</t>
        </r>
      </text>
    </comment>
    <comment ref="B37" authorId="0">
      <text>
        <r>
          <rPr>
            <b/>
            <sz val="8"/>
            <color indexed="81"/>
            <rFont val="Tahoma"/>
            <family val="2"/>
            <charset val="204"/>
          </rPr>
          <t>Горбунова Елена Ильинична:</t>
        </r>
        <r>
          <rPr>
            <sz val="8"/>
            <color indexed="81"/>
            <rFont val="Tahoma"/>
            <family val="2"/>
            <charset val="204"/>
          </rPr>
          <t xml:space="preserve">
даннные В.И.</t>
        </r>
      </text>
    </comment>
  </commentList>
</comments>
</file>

<file path=xl/sharedStrings.xml><?xml version="1.0" encoding="utf-8"?>
<sst xmlns="http://schemas.openxmlformats.org/spreadsheetml/2006/main" count="39" uniqueCount="38">
  <si>
    <r>
      <t>а)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холодной воды, приобретаемой у других организаций для последующей подачи потребителям</t>
    </r>
  </si>
  <si>
    <r>
      <t>2)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Себестоимость производимых товаров (оказываемых услуг) по регулируемому виду деятельности (тыс. рублей), включая:</t>
    </r>
  </si>
  <si>
    <r>
      <t>в)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химические реагенты, используемые в технологическом процессе</t>
    </r>
  </si>
  <si>
    <r>
      <t>г)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труда и отчисления на социальные нужды основного производственного персонала</t>
    </r>
  </si>
  <si>
    <r>
      <t>д)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оплату труда и отчисления на социальные нужды административно-управленческого персонала</t>
    </r>
  </si>
  <si>
    <r>
      <t>е)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амортизацию основных производственных средств</t>
    </r>
  </si>
  <si>
    <r>
      <t>ж)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аренду имущества, используемого для осуществления регулируемого вида деятельности</t>
    </r>
  </si>
  <si>
    <r>
      <t>м)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№ 406 (Официальный интернет-портал правовой информации http://www.pravo.gov.ru, 15.05.2013)</t>
    </r>
  </si>
  <si>
    <r>
      <t>4)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Сведения об изменении стоимости основных фондов (в том числе за счет ввода в эксплуатацию (вывода из эксплуатации)), их переоценки (тыс. рублей)</t>
    </r>
  </si>
  <si>
    <r>
      <t>5)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Валовая прибыль (убытки) от продажи товаров и услуг по регулируемому виду деятельности (тыс. рублей)</t>
    </r>
  </si>
  <si>
    <r>
      <t>6)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Годовая бухгалтерская отчетность,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</t>
    </r>
  </si>
  <si>
    <r>
      <t>7)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поднятой воды (тыс. куб. метров)</t>
    </r>
  </si>
  <si>
    <r>
      <t>8)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покупной воды (тыс. куб. метров)</t>
    </r>
  </si>
  <si>
    <r>
      <t>9)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воды, пропущенной через очистные сооружения</t>
    </r>
  </si>
  <si>
    <r>
      <t>11)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Потери воды в сетях (процентов)</t>
    </r>
  </si>
  <si>
    <r>
      <t>12)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Среднесписочная численность основного производственного персонала (человек)</t>
    </r>
  </si>
  <si>
    <r>
      <t>14)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 воды на собственные (в том числе хозяйственно-бытовые) нужды (процент объема отпуска воды потребителям)</t>
    </r>
  </si>
  <si>
    <r>
      <t>15)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Показатель использования производственных объектов (по объему перекачки) по отношению к пиковому дню отчетного года (процентов)</t>
    </r>
  </si>
  <si>
    <r>
      <t>л)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  </r>
  </si>
  <si>
    <r>
      <t>к)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</t>
    </r>
  </si>
  <si>
    <r>
      <t>10)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Объем отпущенной потребителям воды, определенный по приборам учета и расчетным путем (по нормативам потребления) (тыс. куб. метров)</t>
    </r>
  </si>
  <si>
    <r>
      <t>з)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общепроизводственные расходы, </t>
    </r>
  </si>
  <si>
    <t>в том числе отнесенные к ним расходы на текущий и капитальный ремонт</t>
  </si>
  <si>
    <t xml:space="preserve">           объем приобретения электрической энергии, тыс.кВтч</t>
  </si>
  <si>
    <t>питьевая вода</t>
  </si>
  <si>
    <t>техническое водоснабжение</t>
  </si>
  <si>
    <t>транспортировка технической воды</t>
  </si>
  <si>
    <r>
      <t>и)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 xml:space="preserve">общехозяйственные расходы, </t>
    </r>
  </si>
  <si>
    <t>http://www.ang-vodokanal.ru/upload/iblock/cdf/%D0%91%D1%83%D1%85%D0%B3%D0%B0%D0%BB%D1%82%D0%B5%D1%80%D1%81%D0%BA%D0%B0%D1%8F%20%D0%BE%D1%82%D1%87%D0%B5%D1%82%D0%BD%D0%BE%D1%81%D1%82%D1%8C%202015.pdf</t>
  </si>
  <si>
    <r>
      <t>б)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расходы на покупаемую электрическую энергию (мощность), используемую в технологическом процессе</t>
    </r>
  </si>
  <si>
    <t xml:space="preserve"> (с указанием средневзвешенной стоимости 1 кВт·ч)</t>
  </si>
  <si>
    <r>
      <t>13)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Удельный расход электроэнергии на очистку и подачу воды в сеть ( кВт·ч./куб. метров)</t>
    </r>
  </si>
  <si>
    <r>
      <t>1)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Выручка от регулируемой деятельности (тыс. рублей) с разбивкой по видам деятельности (с учетом субсидии)</t>
    </r>
  </si>
  <si>
    <t>выпадающие доходы по межтарифной разнице за 2014 год и субсидия по льготному тарифу для населения</t>
  </si>
  <si>
    <t>Форма 2.7. Информация об основных показателях за 2015 год по водоснабжению                      (МУП АГО "Ангарский Водоканал")
финансово-хозяйственной деятельности регулируемой организации</t>
  </si>
  <si>
    <t>с указанием размера ее расходования на финансирование мероприятий, предусмотренных инвестиционной программой регулируемой организации (тыс. рублей)</t>
  </si>
  <si>
    <r>
      <t>3)</t>
    </r>
    <r>
      <rPr>
        <sz val="12"/>
        <color indexed="9"/>
        <rFont val="Times New Roman"/>
        <family val="1"/>
        <charset val="204"/>
      </rPr>
      <t>_</t>
    </r>
    <r>
      <rPr>
        <sz val="12"/>
        <rFont val="Times New Roman"/>
        <family val="1"/>
        <charset val="204"/>
      </rPr>
      <t>Чистая прибыль, полученная от регулируемого вида деятельности (тыс. руб.)</t>
    </r>
  </si>
  <si>
    <t>10 110,24, в том числе за счет чистой прибыли по прочей деятельности 7 611,64</t>
  </si>
</sst>
</file>

<file path=xl/styles.xml><?xml version="1.0" encoding="utf-8"?>
<styleSheet xmlns="http://schemas.openxmlformats.org/spreadsheetml/2006/main">
  <numFmts count="3">
    <numFmt numFmtId="164" formatCode="#,##0.00000"/>
    <numFmt numFmtId="165" formatCode="#,##0.0"/>
    <numFmt numFmtId="166" formatCode="0.0%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3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u/>
      <sz val="10"/>
      <color theme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top"/>
    </xf>
    <xf numFmtId="4" fontId="1" fillId="2" borderId="3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4" fontId="6" fillId="0" borderId="1" xfId="1" applyNumberFormat="1" applyBorder="1" applyAlignment="1" applyProtection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top"/>
    </xf>
    <xf numFmtId="1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top"/>
    </xf>
    <xf numFmtId="165" fontId="1" fillId="2" borderId="3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/>
    </xf>
    <xf numFmtId="166" fontId="1" fillId="2" borderId="3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4" fontId="1" fillId="0" borderId="1" xfId="0" applyNumberFormat="1" applyFont="1" applyBorder="1" applyAlignment="1">
      <alignment horizontal="center" vertical="top"/>
    </xf>
    <xf numFmtId="4" fontId="1" fillId="0" borderId="2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eoek8\Documents\&#1059;&#1087;&#1088;&#1072;&#1074;&#1083;&#1077;&#1085;&#1095;&#1077;&#1089;&#1082;&#1080;&#1081;%20&#1091;&#1095;&#1077;&#1090;\2015\4%20&#1082;&#1074;&#1072;&#1088;&#1090;&#1072;&#1083;\&#1091;&#1087;&#1088;&#1072;&#1074;.%20&#1091;&#1095;&#1077;&#1090;%202015%20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сего затрат"/>
      <sheetName val="прямые вс"/>
      <sheetName val="прямые во"/>
      <sheetName val="цеховые"/>
      <sheetName val="вспомогательные"/>
      <sheetName val="общеэксплуатационные"/>
      <sheetName val="сравнение 23 сч."/>
      <sheetName val="тариф по передаче тепл.энергии"/>
      <sheetName val="тариф по передаче эл.энер"/>
      <sheetName val="расходы по статьям затрат "/>
      <sheetName val="услуги стор.организаций"/>
      <sheetName val="калькуляции"/>
      <sheetName val="вода циклы"/>
      <sheetName val="канал циклы"/>
      <sheetName val="ФОТ по цехам"/>
      <sheetName val="тариф по электроэнергии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3">
          <cell r="E43">
            <v>593325.38</v>
          </cell>
        </row>
        <row r="86">
          <cell r="E86">
            <v>65479726.189043999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g-vodokanal.ru/upload/iblock/cdf/%D0%91%D1%83%D1%85%D0%B3%D0%B0%D0%BB%D1%82%D0%B5%D1%80%D1%81%D0%BA%D0%B0%D1%8F%20%D0%BE%D1%82%D1%87%D0%B5%D1%82%D0%BD%D0%BE%D1%81%D1%82%D1%8C%202015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40"/>
  <sheetViews>
    <sheetView tabSelected="1" topLeftCell="A22" zoomScaleSheetLayoutView="100" workbookViewId="0">
      <selection activeCell="B29" sqref="B29"/>
    </sheetView>
  </sheetViews>
  <sheetFormatPr defaultRowHeight="15.75"/>
  <cols>
    <col min="1" max="1" width="57.42578125" style="1" customWidth="1"/>
    <col min="2" max="2" width="35.7109375" style="1" customWidth="1"/>
    <col min="3" max="16384" width="9.140625" style="1"/>
  </cols>
  <sheetData>
    <row r="1" spans="1:2" ht="3" customHeight="1"/>
    <row r="2" spans="1:2" s="6" customFormat="1" ht="51.75" customHeight="1">
      <c r="A2" s="34" t="s">
        <v>34</v>
      </c>
      <c r="B2" s="35"/>
    </row>
    <row r="3" spans="1:2" s="6" customFormat="1" ht="8.1" customHeight="1">
      <c r="A3" s="7"/>
      <c r="B3" s="8"/>
    </row>
    <row r="4" spans="1:2" ht="39" customHeight="1">
      <c r="A4" s="23" t="s">
        <v>32</v>
      </c>
      <c r="B4" s="10">
        <f>B5+B6+B7+B8</f>
        <v>262585.12900000002</v>
      </c>
    </row>
    <row r="5" spans="1:2" ht="18" customHeight="1">
      <c r="A5" s="20" t="s">
        <v>24</v>
      </c>
      <c r="B5" s="21">
        <v>190773.5</v>
      </c>
    </row>
    <row r="6" spans="1:2" ht="18" customHeight="1">
      <c r="A6" s="20" t="s">
        <v>25</v>
      </c>
      <c r="B6" s="21">
        <v>18072.7</v>
      </c>
    </row>
    <row r="7" spans="1:2" ht="18" customHeight="1">
      <c r="A7" s="20" t="s">
        <v>26</v>
      </c>
      <c r="B7" s="21">
        <v>34113.199999999997</v>
      </c>
    </row>
    <row r="8" spans="1:2" ht="33" customHeight="1">
      <c r="A8" s="23" t="s">
        <v>33</v>
      </c>
      <c r="B8" s="24">
        <f>11587.74+8037.989</f>
        <v>19625.728999999999</v>
      </c>
    </row>
    <row r="9" spans="1:2" ht="47.1" customHeight="1">
      <c r="A9" s="3" t="s">
        <v>1</v>
      </c>
      <c r="B9" s="10">
        <v>259095.3</v>
      </c>
    </row>
    <row r="10" spans="1:2" ht="47.1" customHeight="1">
      <c r="A10" s="30" t="s">
        <v>0</v>
      </c>
      <c r="B10" s="32">
        <v>11225.656999999999</v>
      </c>
    </row>
    <row r="11" spans="1:2" ht="0.75" customHeight="1">
      <c r="A11" s="31"/>
      <c r="B11" s="33"/>
    </row>
    <row r="12" spans="1:2" ht="34.5" customHeight="1">
      <c r="A12" s="23" t="s">
        <v>29</v>
      </c>
      <c r="B12" s="16">
        <v>33213.49</v>
      </c>
    </row>
    <row r="13" spans="1:2" ht="26.25" customHeight="1">
      <c r="A13" s="23" t="s">
        <v>30</v>
      </c>
      <c r="B13" s="16">
        <f>B12/B14</f>
        <v>2.7527164377421536</v>
      </c>
    </row>
    <row r="14" spans="1:2" ht="33" customHeight="1">
      <c r="A14" s="14" t="s">
        <v>23</v>
      </c>
      <c r="B14" s="27">
        <f>11931.163+63.578*0.525+37.186*0.43+178.095*0.4783</f>
        <v>12065.714268500002</v>
      </c>
    </row>
    <row r="15" spans="1:2" ht="32.1" customHeight="1">
      <c r="A15" s="3" t="s">
        <v>2</v>
      </c>
      <c r="B15" s="10">
        <v>2162.34</v>
      </c>
    </row>
    <row r="16" spans="1:2" ht="31.5" customHeight="1">
      <c r="A16" s="3" t="s">
        <v>3</v>
      </c>
      <c r="B16" s="10">
        <v>44459.53</v>
      </c>
    </row>
    <row r="17" spans="1:2" ht="35.25" customHeight="1">
      <c r="A17" s="3" t="s">
        <v>4</v>
      </c>
      <c r="B17" s="18">
        <f>50187.249*0.4783</f>
        <v>24004.5611967</v>
      </c>
    </row>
    <row r="18" spans="1:2" ht="30.95" customHeight="1">
      <c r="A18" s="3" t="s">
        <v>5</v>
      </c>
      <c r="B18" s="10">
        <v>24024.767</v>
      </c>
    </row>
    <row r="19" spans="1:2" ht="33" customHeight="1">
      <c r="A19" s="3" t="s">
        <v>6</v>
      </c>
      <c r="B19" s="10">
        <f>314.52*0.4783</f>
        <v>150.43491599999999</v>
      </c>
    </row>
    <row r="20" spans="1:2" ht="20.25" customHeight="1">
      <c r="A20" s="9" t="s">
        <v>21</v>
      </c>
      <c r="B20" s="18">
        <f>B9-B10-B12-B15-B16-B17-B18-B19-B22-B24-B25</f>
        <v>92798.993718526268</v>
      </c>
    </row>
    <row r="21" spans="1:2" ht="33" customHeight="1">
      <c r="A21" s="9" t="s">
        <v>22</v>
      </c>
      <c r="B21" s="11">
        <f>172.9+1816.6*0.525+3472.9*0.43+3981.5*0.61+1514.9*0.418+539.3*0.562</f>
        <v>5984.9917999999989</v>
      </c>
    </row>
    <row r="22" spans="1:2" ht="25.5" customHeight="1">
      <c r="A22" s="5" t="s">
        <v>27</v>
      </c>
      <c r="B22" s="13">
        <f>([1]общеэксплуатационные!$E$86/1000)*0.4783-B17</f>
        <v>7314.3918395197434</v>
      </c>
    </row>
    <row r="23" spans="1:2" ht="31.5" customHeight="1">
      <c r="A23" s="5" t="s">
        <v>22</v>
      </c>
      <c r="B23" s="13">
        <f>0.4783*[1]общеэксплуатационные!$E$43/1000</f>
        <v>283.78752925399999</v>
      </c>
    </row>
    <row r="24" spans="1:2" ht="97.5" customHeight="1">
      <c r="A24" s="5" t="s">
        <v>19</v>
      </c>
      <c r="B24" s="13">
        <f>13472.355+B23+B21</f>
        <v>19741.134329253997</v>
      </c>
    </row>
    <row r="25" spans="1:2" ht="127.5" customHeight="1">
      <c r="A25" s="4" t="s">
        <v>18</v>
      </c>
      <c r="B25" s="12">
        <v>0</v>
      </c>
    </row>
    <row r="26" spans="1:2" ht="112.5" customHeight="1">
      <c r="A26" s="5" t="s">
        <v>7</v>
      </c>
      <c r="B26" s="13">
        <v>652.6</v>
      </c>
    </row>
    <row r="27" spans="1:2" ht="35.25" customHeight="1">
      <c r="A27" s="26" t="s">
        <v>36</v>
      </c>
      <c r="B27" s="16">
        <v>2498.6</v>
      </c>
    </row>
    <row r="28" spans="1:2" ht="51.75" customHeight="1">
      <c r="A28" s="26" t="s">
        <v>35</v>
      </c>
      <c r="B28" s="16" t="s">
        <v>37</v>
      </c>
    </row>
    <row r="29" spans="1:2" ht="51" customHeight="1">
      <c r="A29" s="3" t="s">
        <v>8</v>
      </c>
      <c r="B29" s="25">
        <f>7494.782+4109.4*0.525+65.2*0.43+2931.73*0.56-213.17-8739.2*0.525-961.746*0.4783</f>
        <v>6060.7686881999998</v>
      </c>
    </row>
    <row r="30" spans="1:2" ht="36" customHeight="1">
      <c r="A30" s="3" t="s">
        <v>9</v>
      </c>
      <c r="B30" s="10">
        <f>B4-B9+B22+B17-B8</f>
        <v>15183.053036219768</v>
      </c>
    </row>
    <row r="31" spans="1:2" ht="93.95" customHeight="1">
      <c r="A31" s="3" t="s">
        <v>10</v>
      </c>
      <c r="B31" s="15" t="s">
        <v>28</v>
      </c>
    </row>
    <row r="32" spans="1:2" ht="17.100000000000001" customHeight="1">
      <c r="A32" s="2" t="s">
        <v>11</v>
      </c>
      <c r="B32" s="10">
        <v>54280.39</v>
      </c>
    </row>
    <row r="33" spans="1:2" ht="17.100000000000001" customHeight="1">
      <c r="A33" s="2" t="s">
        <v>12</v>
      </c>
      <c r="B33" s="10">
        <f>54109.29-33324</f>
        <v>20785.29</v>
      </c>
    </row>
    <row r="34" spans="1:2" ht="30.95" customHeight="1">
      <c r="A34" s="3" t="s">
        <v>13</v>
      </c>
      <c r="B34" s="10">
        <v>16909.29</v>
      </c>
    </row>
    <row r="35" spans="1:2" ht="51" customHeight="1">
      <c r="A35" s="3" t="s">
        <v>20</v>
      </c>
      <c r="B35" s="10">
        <v>50955.85</v>
      </c>
    </row>
    <row r="36" spans="1:2" ht="17.100000000000001" customHeight="1">
      <c r="A36" s="2" t="s">
        <v>14</v>
      </c>
      <c r="B36" s="17">
        <f>3096/(16863.85+3876+33324)</f>
        <v>5.7265622037646229E-2</v>
      </c>
    </row>
    <row r="37" spans="1:2" ht="30.95" customHeight="1">
      <c r="A37" s="3" t="s">
        <v>15</v>
      </c>
      <c r="B37" s="19">
        <v>107.9</v>
      </c>
    </row>
    <row r="38" spans="1:2" ht="30.95" customHeight="1">
      <c r="A38" s="23" t="s">
        <v>31</v>
      </c>
      <c r="B38" s="28">
        <f>4784.535/B34</f>
        <v>0.28295303942389061</v>
      </c>
    </row>
    <row r="39" spans="1:2" ht="47.1" customHeight="1">
      <c r="A39" s="3" t="s">
        <v>16</v>
      </c>
      <c r="B39" s="22">
        <f>12/B35</f>
        <v>2.3549798502036569E-4</v>
      </c>
    </row>
    <row r="40" spans="1:2" ht="47.1" customHeight="1">
      <c r="A40" s="5" t="s">
        <v>17</v>
      </c>
      <c r="B40" s="29">
        <v>0.998</v>
      </c>
    </row>
  </sheetData>
  <mergeCells count="3">
    <mergeCell ref="A10:A11"/>
    <mergeCell ref="B10:B11"/>
    <mergeCell ref="A2:B2"/>
  </mergeCells>
  <hyperlinks>
    <hyperlink ref="B31" r:id="rId1"/>
  </hyperlinks>
  <pageMargins left="0.86614173228346458" right="0.62992125984251968" top="0.51181102362204722" bottom="0.39370078740157483" header="0.19685039370078741" footer="0.19685039370078741"/>
  <pageSetup paperSize="9" scale="94" fitToHeight="2" orientation="portrait" r:id="rId2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стр.1_2</vt:lpstr>
      <vt:lpstr>стр.1_2!TABLE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peoek8</cp:lastModifiedBy>
  <cp:lastPrinted>2016-04-27T02:38:43Z</cp:lastPrinted>
  <dcterms:created xsi:type="dcterms:W3CDTF">2013-04-08T06:55:43Z</dcterms:created>
  <dcterms:modified xsi:type="dcterms:W3CDTF">2016-05-10T01:38:20Z</dcterms:modified>
</cp:coreProperties>
</file>